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Orçamento (2)" sheetId="1" r:id="rId1"/>
    <sheet name="Plan1" sheetId="2" r:id="rId2"/>
  </sheets>
  <definedNames>
    <definedName name="_xlnm.Print_Area" localSheetId="0">'Orçamento (2)'!$B$1:$H$63</definedName>
    <definedName name="_xlnm.Print_Area" localSheetId="1">'Plan1'!$B$4:$K$30</definedName>
  </definedNames>
  <calcPr fullCalcOnLoad="1"/>
</workbook>
</file>

<file path=xl/sharedStrings.xml><?xml version="1.0" encoding="utf-8"?>
<sst xmlns="http://schemas.openxmlformats.org/spreadsheetml/2006/main" count="180" uniqueCount="145">
  <si>
    <t>Item</t>
  </si>
  <si>
    <t>Descrição</t>
  </si>
  <si>
    <t>Total em R$</t>
  </si>
  <si>
    <t>Unid.</t>
  </si>
  <si>
    <t>Serviços Iniciais</t>
  </si>
  <si>
    <t>m</t>
  </si>
  <si>
    <t>m²</t>
  </si>
  <si>
    <t>m³</t>
  </si>
  <si>
    <t>Quant.</t>
  </si>
  <si>
    <t>VALOR TOTAL</t>
  </si>
  <si>
    <t>Total do Orçamento em R$:</t>
  </si>
  <si>
    <r>
      <t xml:space="preserve">CIDADE: </t>
    </r>
    <r>
      <rPr>
        <b/>
        <sz val="10"/>
        <rFont val="Comic Sans MS"/>
        <family val="4"/>
      </rPr>
      <t>SELBACH</t>
    </r>
    <r>
      <rPr>
        <sz val="10"/>
        <rFont val="Comic Sans MS"/>
        <family val="4"/>
      </rPr>
      <t xml:space="preserve">     CEP: </t>
    </r>
    <r>
      <rPr>
        <b/>
        <sz val="10"/>
        <rFont val="Comic Sans MS"/>
        <family val="4"/>
      </rPr>
      <t>99450-000</t>
    </r>
    <r>
      <rPr>
        <sz val="10"/>
        <rFont val="Comic Sans MS"/>
        <family val="4"/>
      </rPr>
      <t xml:space="preserve">     UF: </t>
    </r>
    <r>
      <rPr>
        <b/>
        <sz val="10"/>
        <rFont val="Comic Sans MS"/>
        <family val="4"/>
      </rPr>
      <t>RS</t>
    </r>
  </si>
  <si>
    <t>3.3</t>
  </si>
  <si>
    <t>2.1</t>
  </si>
  <si>
    <t>2.2</t>
  </si>
  <si>
    <t>3.1</t>
  </si>
  <si>
    <t>3.2</t>
  </si>
  <si>
    <t>3.</t>
  </si>
  <si>
    <t>1.</t>
  </si>
  <si>
    <t>1.1</t>
  </si>
  <si>
    <t>1.2</t>
  </si>
  <si>
    <t>1.3</t>
  </si>
  <si>
    <t>1.4</t>
  </si>
  <si>
    <t>1.5</t>
  </si>
  <si>
    <t>2.</t>
  </si>
  <si>
    <t>3.4</t>
  </si>
  <si>
    <t>5.1</t>
  </si>
  <si>
    <t>5.2</t>
  </si>
  <si>
    <t>5.3</t>
  </si>
  <si>
    <t>5.4</t>
  </si>
  <si>
    <t>6.1</t>
  </si>
  <si>
    <t>6.2</t>
  </si>
  <si>
    <t>3.5</t>
  </si>
  <si>
    <t>und</t>
  </si>
  <si>
    <t>Paredes Alvenaria</t>
  </si>
  <si>
    <t>Verga moldada em loco, em concreto armado, para portas com até 1,5m de vão</t>
  </si>
  <si>
    <t>Revestimentos</t>
  </si>
  <si>
    <t>Piso</t>
  </si>
  <si>
    <t>Revestimento cerâmico para piso, 60x60</t>
  </si>
  <si>
    <t>Rodapé Cerâmico de 7cm de altura e 60cm de largura</t>
  </si>
  <si>
    <t>Aplicação manual de pintura acrílica, 2 demãos (paredes e teto)</t>
  </si>
  <si>
    <t>4.</t>
  </si>
  <si>
    <t>4.1</t>
  </si>
  <si>
    <t>4.2</t>
  </si>
  <si>
    <t>Esquadrias</t>
  </si>
  <si>
    <t>Instalações Elétricas</t>
  </si>
  <si>
    <t>Ponto de tomada simples, incluindo caixa elétrica, eletroduto, cabos, rasgo, quebra e chumbamento</t>
  </si>
  <si>
    <t>Luminária tipo spot, para 2 lampadas (inclusas) - fornecimento e instalação</t>
  </si>
  <si>
    <t>Retirada de Esquadria Metálica (porta e janela)</t>
  </si>
  <si>
    <t>Demolição Parede Alvenaria</t>
  </si>
  <si>
    <t>5.</t>
  </si>
  <si>
    <t>6.</t>
  </si>
  <si>
    <t>Janela Basculante em ferro</t>
  </si>
  <si>
    <t>Vidro liso, incolor, 4mm - instalado</t>
  </si>
  <si>
    <t xml:space="preserve">Pintura esmalte acetinada (2 demãos) </t>
  </si>
  <si>
    <t>Retirada de equipamentos sanitários (vaso e lavatório)</t>
  </si>
  <si>
    <t>Embutir tubulação de água existente</t>
  </si>
  <si>
    <t>vb</t>
  </si>
  <si>
    <t>Aplicação de fundo selador acrílico, 1 demão (paredes)</t>
  </si>
  <si>
    <t>Reboco (interno e externo), argamassa industrializada - massa fina</t>
  </si>
  <si>
    <t>Emboço (interno e externo), argamassa traço 1:2:8</t>
  </si>
  <si>
    <t>Chapisco (interno e externo), argamassa traço 1:3</t>
  </si>
  <si>
    <t>1.6</t>
  </si>
  <si>
    <t>Demolição de Piso Cerâmico</t>
  </si>
  <si>
    <t xml:space="preserve">Alvenaria de vedação de blocos cerâmicos furados na horizontal de 9x19x19cm (espessura 9cm) </t>
  </si>
  <si>
    <t xml:space="preserve">Custo Unitário </t>
  </si>
  <si>
    <t>UND</t>
  </si>
  <si>
    <t>3.6</t>
  </si>
  <si>
    <t>Instalação de Azulejos</t>
  </si>
  <si>
    <t>Porta de Madeira completa, 80x210</t>
  </si>
  <si>
    <t>Visor em Vidro Temperado incolor, 8mm</t>
  </si>
  <si>
    <t>5.5</t>
  </si>
  <si>
    <t>6.3</t>
  </si>
  <si>
    <t>Adequação de pontos para instalação de Iluminação de Emergência</t>
  </si>
  <si>
    <t>6.4</t>
  </si>
  <si>
    <t>6.5</t>
  </si>
  <si>
    <t>7.</t>
  </si>
  <si>
    <t>Ventilação Forçada Sanitário</t>
  </si>
  <si>
    <t>7.1</t>
  </si>
  <si>
    <t>Instalação de Exaustor para banheiro</t>
  </si>
  <si>
    <t>7.2</t>
  </si>
  <si>
    <t>Instalação de Forro em PVC</t>
  </si>
  <si>
    <t>8.</t>
  </si>
  <si>
    <t>Equipamentos PPCI</t>
  </si>
  <si>
    <t>8.1</t>
  </si>
  <si>
    <t>Placas quadradas Indicativas Extintor</t>
  </si>
  <si>
    <t>8.2</t>
  </si>
  <si>
    <t>Placas Retangulares Reflexivas - Indicativas de Saídas</t>
  </si>
  <si>
    <t>8.3</t>
  </si>
  <si>
    <t>Placas Indicativas Proibido Fumar</t>
  </si>
  <si>
    <t>Faroletes iluminação de emergência</t>
  </si>
  <si>
    <t>Luminária de emergência</t>
  </si>
  <si>
    <t>Equipamentos Sanitários</t>
  </si>
  <si>
    <t>9.</t>
  </si>
  <si>
    <t>9.1</t>
  </si>
  <si>
    <t>Lavatório com coluna completo, em louça branca</t>
  </si>
  <si>
    <t>9.2</t>
  </si>
  <si>
    <t>Bacia Sanitária com caixa acoplada, completa</t>
  </si>
  <si>
    <t>Demolição de revestimento cerâmico das paredes</t>
  </si>
  <si>
    <t>Material c/BDI</t>
  </si>
  <si>
    <t>Custo Unitário</t>
  </si>
  <si>
    <t>M.O. c/BDI</t>
  </si>
  <si>
    <t>Retirada e reinstalação de divisórias leves em madeira e estrutura em alumínio</t>
  </si>
  <si>
    <t>1.7</t>
  </si>
  <si>
    <t>5.6</t>
  </si>
  <si>
    <t>Adequação das aberturas em virtude do novo piso</t>
  </si>
  <si>
    <t>CRONOGRAMA FÍSICO FINANCEIRO</t>
  </si>
  <si>
    <r>
      <t>PROPRIETÁRIO:</t>
    </r>
    <r>
      <rPr>
        <sz val="12"/>
        <rFont val="Cambria"/>
        <family val="1"/>
      </rPr>
      <t xml:space="preserve"> Municipio Selbach - Prefeitura Municipal.</t>
    </r>
  </si>
  <si>
    <t>DISCRIMINAÇÃO DOS SERVIÇOS</t>
  </si>
  <si>
    <t>Peso %</t>
  </si>
  <si>
    <t xml:space="preserve">Valor das Obras </t>
  </si>
  <si>
    <t>MESES</t>
  </si>
  <si>
    <t>e Serviços</t>
  </si>
  <si>
    <t>30 dias</t>
  </si>
  <si>
    <t>(R$)</t>
  </si>
  <si>
    <t>%</t>
  </si>
  <si>
    <t>R$</t>
  </si>
  <si>
    <t>1.0</t>
  </si>
  <si>
    <t>2.0</t>
  </si>
  <si>
    <t>3.0</t>
  </si>
  <si>
    <t>TO-</t>
  </si>
  <si>
    <t>SIMPLES</t>
  </si>
  <si>
    <t>TAL</t>
  </si>
  <si>
    <t>ACUMULADO</t>
  </si>
  <si>
    <t>OBS: B.D.I. já incorporado nos valores orçados.</t>
  </si>
  <si>
    <t xml:space="preserve">RT Arq. Urb. Renata S. H. Hein </t>
  </si>
  <si>
    <t>Sérgio Ademir Kuhn</t>
  </si>
  <si>
    <t xml:space="preserve">Prefeito Municipal </t>
  </si>
  <si>
    <t>4.0</t>
  </si>
  <si>
    <t>5.0</t>
  </si>
  <si>
    <t>6.0</t>
  </si>
  <si>
    <t>7.0</t>
  </si>
  <si>
    <t>9.0</t>
  </si>
  <si>
    <t>8.0</t>
  </si>
  <si>
    <t>60 dias</t>
  </si>
  <si>
    <t>90 dias</t>
  </si>
  <si>
    <t>Selbach  18 de Maio de 2020.</t>
  </si>
  <si>
    <r>
      <t>- BASE SINAPI:</t>
    </r>
    <r>
      <rPr>
        <sz val="12"/>
        <rFont val="Cambria"/>
        <family val="1"/>
      </rPr>
      <t xml:space="preserve"> Março 2020</t>
    </r>
  </si>
  <si>
    <t>OBS: Valores com base na tabela "SINAPI" do mês de março/2020</t>
  </si>
  <si>
    <t>IDENTIFICAÇÃO: REFORMA DA UNIDADE DE SAÚDE DR. GILBERTO WIESEL</t>
  </si>
  <si>
    <r>
      <t>ENDEREÇO:</t>
    </r>
    <r>
      <rPr>
        <sz val="12"/>
        <rFont val="Cambria"/>
        <family val="1"/>
      </rPr>
      <t xml:space="preserve"> Rua XV de Novembro, nº 120</t>
    </r>
  </si>
  <si>
    <t>- BDI CONSIDERADO:    20,00%</t>
  </si>
  <si>
    <t>- ÁREA da REFORMA: 170,19m²</t>
  </si>
  <si>
    <t>ENDEREÇO: Avenida XV de Novembro, 120</t>
  </si>
  <si>
    <t>EMPREENDIMENTO: REFORMA DA UNIDADE DE SAÚDE DR. GILBERTO WIESEL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</si>
</sst>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0.000%"/>
    <numFmt numFmtId="186" formatCode="0.0000%"/>
    <numFmt numFmtId="187" formatCode="0.00000%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[$-416]dddd\,\ d&quot; de &quot;mmmm&quot; de &quot;yyyy"/>
    <numFmt numFmtId="195" formatCode="&quot;R$&quot;\ #,##0.00"/>
    <numFmt numFmtId="196" formatCode="0.00%;;"/>
  </numFmts>
  <fonts count="6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Comic Sans MS"/>
      <family val="4"/>
    </font>
    <font>
      <b/>
      <i/>
      <sz val="10"/>
      <name val="Comic Sans MS"/>
      <family val="4"/>
    </font>
    <font>
      <sz val="12"/>
      <name val="Cambria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0"/>
      <color indexed="8"/>
      <name val="Cambria"/>
      <family val="1"/>
    </font>
    <font>
      <b/>
      <sz val="9"/>
      <color indexed="8"/>
      <name val="Cambria"/>
      <family val="1"/>
    </font>
    <font>
      <b/>
      <u val="single"/>
      <sz val="10"/>
      <color indexed="8"/>
      <name val="Cambria"/>
      <family val="1"/>
    </font>
    <font>
      <sz val="9"/>
      <color indexed="8"/>
      <name val="Cambria"/>
      <family val="1"/>
    </font>
    <font>
      <sz val="14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mbria"/>
      <family val="1"/>
    </font>
    <font>
      <b/>
      <sz val="10"/>
      <color theme="1"/>
      <name val="Cambria"/>
      <family val="1"/>
    </font>
    <font>
      <b/>
      <u val="single"/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Fill="1" applyBorder="1" applyAlignment="1">
      <alignment wrapText="1"/>
    </xf>
    <xf numFmtId="4" fontId="2" fillId="0" borderId="0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4" fontId="1" fillId="33" borderId="16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" fontId="2" fillId="34" borderId="14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/>
    </xf>
    <xf numFmtId="4" fontId="1" fillId="0" borderId="17" xfId="0" applyNumberFormat="1" applyFont="1" applyFill="1" applyBorder="1" applyAlignment="1">
      <alignment horizontal="center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4" fontId="2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/>
    </xf>
    <xf numFmtId="4" fontId="2" fillId="35" borderId="11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4" fontId="1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 vertical="center"/>
    </xf>
    <xf numFmtId="49" fontId="27" fillId="0" borderId="0" xfId="62" applyNumberFormat="1" applyFont="1" applyAlignment="1" applyProtection="1">
      <alignment vertical="center"/>
      <protection locked="0"/>
    </xf>
    <xf numFmtId="49" fontId="28" fillId="36" borderId="0" xfId="62" applyNumberFormat="1" applyFont="1" applyFill="1" applyBorder="1" applyAlignment="1" applyProtection="1" quotePrefix="1">
      <alignment vertical="center"/>
      <protection locked="0"/>
    </xf>
    <xf numFmtId="177" fontId="7" fillId="0" borderId="0" xfId="62" applyFont="1" applyAlignment="1">
      <alignment vertic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Continuous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centerContinuous"/>
    </xf>
    <xf numFmtId="0" fontId="8" fillId="0" borderId="2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/>
    </xf>
    <xf numFmtId="49" fontId="9" fillId="0" borderId="12" xfId="0" applyNumberFormat="1" applyFont="1" applyBorder="1" applyAlignment="1">
      <alignment/>
    </xf>
    <xf numFmtId="177" fontId="0" fillId="0" borderId="12" xfId="62" applyBorder="1" applyAlignment="1">
      <alignment/>
    </xf>
    <xf numFmtId="177" fontId="0" fillId="0" borderId="12" xfId="62" applyBorder="1" applyAlignment="1" applyProtection="1">
      <alignment/>
      <protection locked="0"/>
    </xf>
    <xf numFmtId="196" fontId="9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62" applyBorder="1" applyAlignment="1">
      <alignment/>
    </xf>
    <xf numFmtId="0" fontId="0" fillId="0" borderId="17" xfId="0" applyBorder="1" applyAlignment="1">
      <alignment/>
    </xf>
    <xf numFmtId="177" fontId="0" fillId="0" borderId="17" xfId="62" applyBorder="1" applyAlignment="1">
      <alignment/>
    </xf>
    <xf numFmtId="0" fontId="0" fillId="0" borderId="20" xfId="0" applyBorder="1" applyAlignment="1">
      <alignment/>
    </xf>
    <xf numFmtId="177" fontId="0" fillId="0" borderId="20" xfId="62" applyBorder="1" applyAlignment="1">
      <alignment/>
    </xf>
    <xf numFmtId="49" fontId="29" fillId="36" borderId="0" xfId="47" applyNumberFormat="1" applyFont="1" applyFill="1" applyBorder="1" applyAlignment="1" applyProtection="1">
      <alignment vertical="center"/>
      <protection locked="0"/>
    </xf>
    <xf numFmtId="49" fontId="30" fillId="36" borderId="0" xfId="62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Border="1" applyAlignment="1" applyProtection="1">
      <alignment horizontal="center" vertical="center"/>
      <protection locked="0"/>
    </xf>
    <xf numFmtId="49" fontId="30" fillId="36" borderId="0" xfId="62" applyNumberFormat="1" applyFont="1" applyFill="1" applyBorder="1" applyAlignment="1" applyProtection="1">
      <alignment horizontal="left" vertical="center"/>
      <protection locked="0"/>
    </xf>
    <xf numFmtId="49" fontId="32" fillId="36" borderId="0" xfId="62" applyNumberFormat="1" applyFont="1" applyFill="1" applyBorder="1" applyAlignment="1" applyProtection="1">
      <alignment vertical="center"/>
      <protection locked="0"/>
    </xf>
    <xf numFmtId="10" fontId="33" fillId="36" borderId="0" xfId="51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  <xf numFmtId="49" fontId="57" fillId="0" borderId="16" xfId="62" applyNumberFormat="1" applyFont="1" applyBorder="1" applyAlignment="1" applyProtection="1">
      <alignment horizontal="center" vertical="top"/>
      <protection locked="0"/>
    </xf>
    <xf numFmtId="49" fontId="58" fillId="0" borderId="0" xfId="62" applyNumberFormat="1" applyFont="1" applyBorder="1" applyAlignment="1" applyProtection="1">
      <alignment horizontal="center"/>
      <protection locked="0"/>
    </xf>
    <xf numFmtId="49" fontId="33" fillId="36" borderId="0" xfId="62" applyNumberFormat="1" applyFont="1" applyFill="1" applyBorder="1" applyAlignment="1" applyProtection="1">
      <alignment vertical="center"/>
      <protection locked="0"/>
    </xf>
    <xf numFmtId="49" fontId="33" fillId="36" borderId="0" xfId="62" applyNumberFormat="1" applyFont="1" applyFill="1" applyBorder="1" applyAlignment="1" applyProtection="1">
      <alignment horizontal="left" vertical="center"/>
      <protection/>
    </xf>
    <xf numFmtId="0" fontId="34" fillId="0" borderId="0" xfId="0" applyFont="1" applyAlignment="1" applyProtection="1">
      <alignment horizontal="center" vertical="center"/>
      <protection locked="0"/>
    </xf>
    <xf numFmtId="49" fontId="59" fillId="0" borderId="16" xfId="62" applyNumberFormat="1" applyFont="1" applyBorder="1" applyAlignment="1" applyProtection="1">
      <alignment horizontal="center"/>
      <protection locked="0"/>
    </xf>
    <xf numFmtId="49" fontId="57" fillId="0" borderId="0" xfId="62" applyNumberFormat="1" applyFont="1" applyAlignment="1" applyProtection="1">
      <alignment horizontal="center" vertical="top"/>
      <protection locked="0"/>
    </xf>
    <xf numFmtId="10" fontId="32" fillId="36" borderId="0" xfId="51" applyNumberFormat="1" applyFont="1" applyFill="1" applyBorder="1" applyAlignment="1" applyProtection="1">
      <alignment horizontal="center" vertical="center"/>
      <protection/>
    </xf>
    <xf numFmtId="10" fontId="27" fillId="0" borderId="0" xfId="62" applyNumberFormat="1" applyFont="1" applyAlignment="1" applyProtection="1">
      <alignment vertical="center"/>
      <protection locked="0"/>
    </xf>
    <xf numFmtId="10" fontId="28" fillId="36" borderId="0" xfId="62" applyNumberFormat="1" applyFont="1" applyFill="1" applyBorder="1" applyAlignment="1" applyProtection="1" quotePrefix="1">
      <alignment vertical="center"/>
      <protection locked="0"/>
    </xf>
    <xf numFmtId="10" fontId="0" fillId="0" borderId="12" xfId="0" applyNumberFormat="1" applyBorder="1" applyAlignment="1">
      <alignment/>
    </xf>
    <xf numFmtId="10" fontId="0" fillId="0" borderId="0" xfId="62" applyNumberFormat="1" applyBorder="1" applyAlignment="1">
      <alignment/>
    </xf>
    <xf numFmtId="10" fontId="0" fillId="0" borderId="17" xfId="62" applyNumberFormat="1" applyBorder="1" applyAlignment="1">
      <alignment/>
    </xf>
    <xf numFmtId="10" fontId="0" fillId="0" borderId="20" xfId="62" applyNumberFormat="1" applyBorder="1" applyAlignment="1">
      <alignment/>
    </xf>
    <xf numFmtId="10" fontId="0" fillId="0" borderId="0" xfId="0" applyNumberFormat="1" applyAlignment="1">
      <alignment/>
    </xf>
    <xf numFmtId="10" fontId="30" fillId="36" borderId="0" xfId="62" applyNumberFormat="1" applyFont="1" applyFill="1" applyBorder="1" applyAlignment="1" applyProtection="1">
      <alignment vertical="center"/>
      <protection locked="0"/>
    </xf>
    <xf numFmtId="10" fontId="30" fillId="36" borderId="0" xfId="62" applyNumberFormat="1" applyFont="1" applyFill="1" applyBorder="1" applyAlignment="1" applyProtection="1">
      <alignment horizontal="left" vertical="center"/>
      <protection locked="0"/>
    </xf>
    <xf numFmtId="10" fontId="32" fillId="36" borderId="0" xfId="62" applyNumberFormat="1" applyFont="1" applyFill="1" applyBorder="1" applyAlignment="1" applyProtection="1">
      <alignment vertical="center"/>
      <protection locked="0"/>
    </xf>
    <xf numFmtId="10" fontId="33" fillId="36" borderId="0" xfId="62" applyNumberFormat="1" applyFont="1" applyFill="1" applyBorder="1" applyAlignment="1" applyProtection="1">
      <alignment vertical="center"/>
      <protection locked="0"/>
    </xf>
    <xf numFmtId="10" fontId="27" fillId="0" borderId="0" xfId="62" applyNumberFormat="1" applyFont="1" applyAlignment="1" applyProtection="1">
      <alignment vertical="center" wrapText="1"/>
      <protection locked="0"/>
    </xf>
    <xf numFmtId="10" fontId="8" fillId="0" borderId="13" xfId="0" applyNumberFormat="1" applyFont="1" applyBorder="1" applyAlignment="1">
      <alignment/>
    </xf>
    <xf numFmtId="10" fontId="0" fillId="0" borderId="12" xfId="0" applyNumberFormat="1" applyBorder="1" applyAlignment="1">
      <alignment horizontal="center"/>
    </xf>
    <xf numFmtId="10" fontId="0" fillId="0" borderId="12" xfId="62" applyNumberFormat="1" applyBorder="1" applyAlignment="1">
      <alignment/>
    </xf>
    <xf numFmtId="10" fontId="37" fillId="0" borderId="0" xfId="0" applyNumberFormat="1" applyFont="1" applyBorder="1" applyAlignment="1" applyProtection="1">
      <alignment horizontal="left" vertical="center"/>
      <protection locked="0"/>
    </xf>
    <xf numFmtId="10" fontId="8" fillId="0" borderId="10" xfId="0" applyNumberFormat="1" applyFont="1" applyBorder="1" applyAlignment="1">
      <alignment horizontal="centerContinuous"/>
    </xf>
    <xf numFmtId="10" fontId="38" fillId="36" borderId="0" xfId="47" applyNumberFormat="1" applyFont="1" applyFill="1" applyBorder="1" applyAlignment="1" applyProtection="1">
      <alignment vertical="center"/>
      <protection locked="0"/>
    </xf>
    <xf numFmtId="10" fontId="31" fillId="0" borderId="0" xfId="0" applyNumberFormat="1" applyFont="1" applyBorder="1" applyAlignment="1" applyProtection="1">
      <alignment horizontal="center" vertical="center"/>
      <protection locked="0"/>
    </xf>
    <xf numFmtId="10" fontId="33" fillId="36" borderId="0" xfId="62" applyNumberFormat="1" applyFont="1" applyFill="1" applyBorder="1" applyAlignment="1" applyProtection="1">
      <alignment horizontal="left" vertical="center"/>
      <protection/>
    </xf>
    <xf numFmtId="4" fontId="2" fillId="0" borderId="22" xfId="0" applyNumberFormat="1" applyFont="1" applyBorder="1" applyAlignment="1" applyProtection="1">
      <alignment horizontal="center" vertical="center" wrapText="1"/>
      <protection locked="0"/>
    </xf>
    <xf numFmtId="4" fontId="2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9" fontId="27" fillId="35" borderId="26" xfId="62" applyNumberFormat="1" applyFont="1" applyFill="1" applyBorder="1" applyAlignment="1" applyProtection="1">
      <alignment horizontal="center" vertical="center"/>
      <protection locked="0"/>
    </xf>
    <xf numFmtId="49" fontId="27" fillId="35" borderId="0" xfId="62" applyNumberFormat="1" applyFont="1" applyFill="1" applyBorder="1" applyAlignment="1" applyProtection="1">
      <alignment horizontal="center" vertical="center"/>
      <protection locked="0"/>
    </xf>
    <xf numFmtId="49" fontId="28" fillId="36" borderId="0" xfId="62" applyNumberFormat="1" applyFont="1" applyFill="1" applyBorder="1" applyAlignment="1" applyProtection="1" quotePrefix="1">
      <alignment horizontal="left" vertical="center"/>
      <protection locked="0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0" fontId="8" fillId="0" borderId="17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33" fillId="36" borderId="0" xfId="62" applyNumberFormat="1" applyFont="1" applyFill="1" applyBorder="1" applyAlignment="1" applyProtection="1">
      <alignment horizontal="left" vertical="center"/>
      <protection/>
    </xf>
    <xf numFmtId="49" fontId="32" fillId="36" borderId="0" xfId="62" applyNumberFormat="1" applyFont="1" applyFill="1" applyBorder="1" applyAlignment="1" applyProtection="1">
      <alignment horizontal="center" vertical="center"/>
      <protection/>
    </xf>
    <xf numFmtId="49" fontId="30" fillId="36" borderId="27" xfId="62" applyNumberFormat="1" applyFont="1" applyFill="1" applyBorder="1" applyAlignment="1" applyProtection="1">
      <alignment horizontal="left" vertical="center"/>
      <protection locked="0"/>
    </xf>
    <xf numFmtId="49" fontId="30" fillId="36" borderId="0" xfId="62" applyNumberFormat="1" applyFont="1" applyFill="1" applyBorder="1" applyAlignment="1" applyProtection="1">
      <alignment horizontal="left" vertical="center"/>
      <protection locked="0"/>
    </xf>
    <xf numFmtId="49" fontId="39" fillId="36" borderId="0" xfId="62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38</xdr:row>
      <xdr:rowOff>180975</xdr:rowOff>
    </xdr:from>
    <xdr:to>
      <xdr:col>6</xdr:col>
      <xdr:colOff>752475</xdr:colOff>
      <xdr:row>38</xdr:row>
      <xdr:rowOff>180975</xdr:rowOff>
    </xdr:to>
    <xdr:sp>
      <xdr:nvSpPr>
        <xdr:cNvPr id="1" name="Conector reto 1"/>
        <xdr:cNvSpPr>
          <a:spLocks/>
        </xdr:cNvSpPr>
      </xdr:nvSpPr>
      <xdr:spPr>
        <a:xfrm>
          <a:off x="7248525" y="7029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38</xdr:row>
      <xdr:rowOff>180975</xdr:rowOff>
    </xdr:from>
    <xdr:to>
      <xdr:col>6</xdr:col>
      <xdr:colOff>752475</xdr:colOff>
      <xdr:row>38</xdr:row>
      <xdr:rowOff>180975</xdr:rowOff>
    </xdr:to>
    <xdr:sp>
      <xdr:nvSpPr>
        <xdr:cNvPr id="2" name="Conector reto 2"/>
        <xdr:cNvSpPr>
          <a:spLocks/>
        </xdr:cNvSpPr>
      </xdr:nvSpPr>
      <xdr:spPr>
        <a:xfrm>
          <a:off x="7248525" y="7029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38</xdr:row>
      <xdr:rowOff>180975</xdr:rowOff>
    </xdr:from>
    <xdr:to>
      <xdr:col>6</xdr:col>
      <xdr:colOff>752475</xdr:colOff>
      <xdr:row>38</xdr:row>
      <xdr:rowOff>180975</xdr:rowOff>
    </xdr:to>
    <xdr:sp>
      <xdr:nvSpPr>
        <xdr:cNvPr id="3" name="Conector reto 3"/>
        <xdr:cNvSpPr>
          <a:spLocks/>
        </xdr:cNvSpPr>
      </xdr:nvSpPr>
      <xdr:spPr>
        <a:xfrm>
          <a:off x="7248525" y="7029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38</xdr:row>
      <xdr:rowOff>180975</xdr:rowOff>
    </xdr:from>
    <xdr:to>
      <xdr:col>6</xdr:col>
      <xdr:colOff>752475</xdr:colOff>
      <xdr:row>38</xdr:row>
      <xdr:rowOff>180975</xdr:rowOff>
    </xdr:to>
    <xdr:sp>
      <xdr:nvSpPr>
        <xdr:cNvPr id="4" name="Conector reto 4"/>
        <xdr:cNvSpPr>
          <a:spLocks/>
        </xdr:cNvSpPr>
      </xdr:nvSpPr>
      <xdr:spPr>
        <a:xfrm>
          <a:off x="7248525" y="7029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38</xdr:row>
      <xdr:rowOff>180975</xdr:rowOff>
    </xdr:from>
    <xdr:to>
      <xdr:col>6</xdr:col>
      <xdr:colOff>752475</xdr:colOff>
      <xdr:row>38</xdr:row>
      <xdr:rowOff>180975</xdr:rowOff>
    </xdr:to>
    <xdr:sp>
      <xdr:nvSpPr>
        <xdr:cNvPr id="5" name="Conector reto 5"/>
        <xdr:cNvSpPr>
          <a:spLocks/>
        </xdr:cNvSpPr>
      </xdr:nvSpPr>
      <xdr:spPr>
        <a:xfrm>
          <a:off x="7248525" y="7029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38</xdr:row>
      <xdr:rowOff>180975</xdr:rowOff>
    </xdr:from>
    <xdr:to>
      <xdr:col>6</xdr:col>
      <xdr:colOff>752475</xdr:colOff>
      <xdr:row>38</xdr:row>
      <xdr:rowOff>180975</xdr:rowOff>
    </xdr:to>
    <xdr:sp>
      <xdr:nvSpPr>
        <xdr:cNvPr id="6" name="Conector reto 6"/>
        <xdr:cNvSpPr>
          <a:spLocks/>
        </xdr:cNvSpPr>
      </xdr:nvSpPr>
      <xdr:spPr>
        <a:xfrm>
          <a:off x="7248525" y="7029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38</xdr:row>
      <xdr:rowOff>180975</xdr:rowOff>
    </xdr:from>
    <xdr:to>
      <xdr:col>6</xdr:col>
      <xdr:colOff>752475</xdr:colOff>
      <xdr:row>38</xdr:row>
      <xdr:rowOff>180975</xdr:rowOff>
    </xdr:to>
    <xdr:sp>
      <xdr:nvSpPr>
        <xdr:cNvPr id="7" name="Conector reto 7"/>
        <xdr:cNvSpPr>
          <a:spLocks/>
        </xdr:cNvSpPr>
      </xdr:nvSpPr>
      <xdr:spPr>
        <a:xfrm>
          <a:off x="7248525" y="7029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38</xdr:row>
      <xdr:rowOff>180975</xdr:rowOff>
    </xdr:from>
    <xdr:to>
      <xdr:col>6</xdr:col>
      <xdr:colOff>752475</xdr:colOff>
      <xdr:row>38</xdr:row>
      <xdr:rowOff>180975</xdr:rowOff>
    </xdr:to>
    <xdr:sp>
      <xdr:nvSpPr>
        <xdr:cNvPr id="8" name="Conector reto 8"/>
        <xdr:cNvSpPr>
          <a:spLocks/>
        </xdr:cNvSpPr>
      </xdr:nvSpPr>
      <xdr:spPr>
        <a:xfrm>
          <a:off x="7248525" y="7029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38</xdr:row>
      <xdr:rowOff>180975</xdr:rowOff>
    </xdr:from>
    <xdr:to>
      <xdr:col>6</xdr:col>
      <xdr:colOff>752475</xdr:colOff>
      <xdr:row>38</xdr:row>
      <xdr:rowOff>180975</xdr:rowOff>
    </xdr:to>
    <xdr:sp>
      <xdr:nvSpPr>
        <xdr:cNvPr id="9" name="Conector reto 9"/>
        <xdr:cNvSpPr>
          <a:spLocks/>
        </xdr:cNvSpPr>
      </xdr:nvSpPr>
      <xdr:spPr>
        <a:xfrm>
          <a:off x="7248525" y="7029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685800</xdr:colOff>
      <xdr:row>38</xdr:row>
      <xdr:rowOff>180975</xdr:rowOff>
    </xdr:from>
    <xdr:to>
      <xdr:col>8</xdr:col>
      <xdr:colOff>685800</xdr:colOff>
      <xdr:row>38</xdr:row>
      <xdr:rowOff>180975</xdr:rowOff>
    </xdr:to>
    <xdr:sp>
      <xdr:nvSpPr>
        <xdr:cNvPr id="10" name="Conector reto 10"/>
        <xdr:cNvSpPr>
          <a:spLocks/>
        </xdr:cNvSpPr>
      </xdr:nvSpPr>
      <xdr:spPr>
        <a:xfrm>
          <a:off x="8543925" y="7029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685800</xdr:colOff>
      <xdr:row>38</xdr:row>
      <xdr:rowOff>180975</xdr:rowOff>
    </xdr:from>
    <xdr:to>
      <xdr:col>8</xdr:col>
      <xdr:colOff>685800</xdr:colOff>
      <xdr:row>38</xdr:row>
      <xdr:rowOff>180975</xdr:rowOff>
    </xdr:to>
    <xdr:sp>
      <xdr:nvSpPr>
        <xdr:cNvPr id="11" name="Conector reto 11"/>
        <xdr:cNvSpPr>
          <a:spLocks/>
        </xdr:cNvSpPr>
      </xdr:nvSpPr>
      <xdr:spPr>
        <a:xfrm>
          <a:off x="8543925" y="7029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685800</xdr:colOff>
      <xdr:row>38</xdr:row>
      <xdr:rowOff>180975</xdr:rowOff>
    </xdr:from>
    <xdr:to>
      <xdr:col>8</xdr:col>
      <xdr:colOff>685800</xdr:colOff>
      <xdr:row>38</xdr:row>
      <xdr:rowOff>180975</xdr:rowOff>
    </xdr:to>
    <xdr:sp>
      <xdr:nvSpPr>
        <xdr:cNvPr id="12" name="Conector reto 12"/>
        <xdr:cNvSpPr>
          <a:spLocks/>
        </xdr:cNvSpPr>
      </xdr:nvSpPr>
      <xdr:spPr>
        <a:xfrm>
          <a:off x="8543925" y="7029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49">
      <selection activeCell="J14" sqref="J14"/>
    </sheetView>
  </sheetViews>
  <sheetFormatPr defaultColWidth="9.140625" defaultRowHeight="12.75"/>
  <cols>
    <col min="1" max="1" width="11.28125" style="48" customWidth="1"/>
    <col min="2" max="2" width="6.28125" style="1" customWidth="1"/>
    <col min="3" max="3" width="55.8515625" style="1" customWidth="1"/>
    <col min="4" max="4" width="8.57421875" style="7" customWidth="1"/>
    <col min="5" max="5" width="7.421875" style="2" customWidth="1"/>
    <col min="6" max="7" width="15.421875" style="3" customWidth="1"/>
    <col min="8" max="8" width="12.28125" style="3" customWidth="1"/>
    <col min="9" max="9" width="10.57421875" style="1" bestFit="1" customWidth="1"/>
    <col min="10" max="10" width="12.28125" style="1" customWidth="1"/>
    <col min="11" max="11" width="9.140625" style="1" customWidth="1"/>
    <col min="12" max="12" width="26.57421875" style="1" customWidth="1"/>
    <col min="13" max="13" width="16.57421875" style="1" customWidth="1"/>
    <col min="14" max="16384" width="9.140625" style="1" customWidth="1"/>
  </cols>
  <sheetData>
    <row r="1" spans="2:10" ht="15">
      <c r="B1" s="30" t="s">
        <v>144</v>
      </c>
      <c r="C1" s="30"/>
      <c r="D1" s="31"/>
      <c r="E1" s="32"/>
      <c r="F1" s="33"/>
      <c r="G1" s="33"/>
      <c r="H1" s="33"/>
      <c r="I1" s="30"/>
      <c r="J1" s="30"/>
    </row>
    <row r="2" spans="2:10" ht="15">
      <c r="B2" s="76" t="s">
        <v>143</v>
      </c>
      <c r="C2" s="76"/>
      <c r="D2" s="76"/>
      <c r="E2" s="76"/>
      <c r="F2" s="76"/>
      <c r="G2" s="76"/>
      <c r="H2" s="76"/>
      <c r="I2" s="76"/>
      <c r="J2" s="76"/>
    </row>
    <row r="3" spans="2:10" ht="16.5">
      <c r="B3" s="76" t="s">
        <v>11</v>
      </c>
      <c r="C3" s="76"/>
      <c r="D3" s="76"/>
      <c r="E3" s="76"/>
      <c r="F3" s="76"/>
      <c r="G3" s="76"/>
      <c r="H3" s="76"/>
      <c r="I3" s="76"/>
      <c r="J3" s="76"/>
    </row>
    <row r="4" ht="15">
      <c r="I4" s="3"/>
    </row>
    <row r="5" spans="2:8" ht="15">
      <c r="B5" s="139" t="s">
        <v>0</v>
      </c>
      <c r="C5" s="139" t="s">
        <v>1</v>
      </c>
      <c r="D5" s="140" t="s">
        <v>8</v>
      </c>
      <c r="E5" s="139" t="s">
        <v>3</v>
      </c>
      <c r="F5" s="57" t="s">
        <v>65</v>
      </c>
      <c r="G5" s="57" t="s">
        <v>100</v>
      </c>
      <c r="H5" s="140" t="s">
        <v>2</v>
      </c>
    </row>
    <row r="6" spans="2:8" ht="15">
      <c r="B6" s="139"/>
      <c r="C6" s="139"/>
      <c r="D6" s="140"/>
      <c r="E6" s="139"/>
      <c r="F6" s="58" t="s">
        <v>99</v>
      </c>
      <c r="G6" s="58" t="s">
        <v>101</v>
      </c>
      <c r="H6" s="140"/>
    </row>
    <row r="7" spans="2:8" ht="16.5">
      <c r="B7" s="24" t="s">
        <v>18</v>
      </c>
      <c r="C7" s="25" t="s">
        <v>4</v>
      </c>
      <c r="D7" s="26"/>
      <c r="E7" s="27"/>
      <c r="F7" s="28"/>
      <c r="G7" s="28"/>
      <c r="H7" s="29">
        <f>SUM(H8:H14)</f>
        <v>4276.420999999999</v>
      </c>
    </row>
    <row r="8" spans="1:8" ht="15">
      <c r="A8" s="48">
        <v>97645</v>
      </c>
      <c r="B8" s="50" t="s">
        <v>19</v>
      </c>
      <c r="C8" s="51" t="s">
        <v>48</v>
      </c>
      <c r="D8" s="52">
        <v>5.01</v>
      </c>
      <c r="E8" s="53" t="s">
        <v>6</v>
      </c>
      <c r="F8" s="54">
        <v>0</v>
      </c>
      <c r="G8" s="54">
        <v>24</v>
      </c>
      <c r="H8" s="54">
        <f aca="true" t="shared" si="0" ref="H8:H14">(F8+G8)*D8</f>
        <v>120.24</v>
      </c>
    </row>
    <row r="9" spans="1:8" ht="15">
      <c r="A9" s="48">
        <v>97622</v>
      </c>
      <c r="B9" s="50" t="s">
        <v>20</v>
      </c>
      <c r="C9" s="19" t="s">
        <v>49</v>
      </c>
      <c r="D9" s="14">
        <v>1.65</v>
      </c>
      <c r="E9" s="15" t="s">
        <v>7</v>
      </c>
      <c r="F9" s="16">
        <v>0</v>
      </c>
      <c r="G9" s="16">
        <v>51.44</v>
      </c>
      <c r="H9" s="54">
        <f t="shared" si="0"/>
        <v>84.87599999999999</v>
      </c>
    </row>
    <row r="10" spans="1:8" ht="15">
      <c r="A10" s="48">
        <v>97633</v>
      </c>
      <c r="B10" s="50" t="s">
        <v>21</v>
      </c>
      <c r="C10" s="17" t="s">
        <v>98</v>
      </c>
      <c r="D10" s="14">
        <v>32.31</v>
      </c>
      <c r="E10" s="15" t="s">
        <v>6</v>
      </c>
      <c r="F10" s="16">
        <v>0</v>
      </c>
      <c r="G10" s="16">
        <v>20.34</v>
      </c>
      <c r="H10" s="54">
        <f t="shared" si="0"/>
        <v>657.1854000000001</v>
      </c>
    </row>
    <row r="11" spans="1:8" ht="15">
      <c r="A11" s="48">
        <v>97633</v>
      </c>
      <c r="B11" s="50" t="s">
        <v>22</v>
      </c>
      <c r="C11" s="17" t="s">
        <v>63</v>
      </c>
      <c r="D11" s="14">
        <v>146.19</v>
      </c>
      <c r="E11" s="15" t="s">
        <v>6</v>
      </c>
      <c r="F11" s="16">
        <v>0</v>
      </c>
      <c r="G11" s="16">
        <v>20.34</v>
      </c>
      <c r="H11" s="54">
        <f t="shared" si="0"/>
        <v>2973.5045999999998</v>
      </c>
    </row>
    <row r="12" spans="1:8" ht="15">
      <c r="A12" s="48">
        <v>97663</v>
      </c>
      <c r="B12" s="50" t="s">
        <v>23</v>
      </c>
      <c r="C12" s="17" t="s">
        <v>55</v>
      </c>
      <c r="D12" s="14">
        <v>4</v>
      </c>
      <c r="E12" s="15" t="s">
        <v>33</v>
      </c>
      <c r="F12" s="16">
        <v>0</v>
      </c>
      <c r="G12" s="16">
        <v>10.95</v>
      </c>
      <c r="H12" s="54">
        <f t="shared" si="0"/>
        <v>43.8</v>
      </c>
    </row>
    <row r="13" spans="2:8" ht="15">
      <c r="B13" s="77" t="s">
        <v>62</v>
      </c>
      <c r="C13" s="55" t="s">
        <v>56</v>
      </c>
      <c r="D13" s="56">
        <v>1</v>
      </c>
      <c r="E13" s="43" t="s">
        <v>57</v>
      </c>
      <c r="F13" s="44">
        <v>0</v>
      </c>
      <c r="G13" s="44">
        <v>60</v>
      </c>
      <c r="H13" s="78">
        <f t="shared" si="0"/>
        <v>60</v>
      </c>
    </row>
    <row r="14" spans="2:8" ht="30">
      <c r="B14" s="50" t="s">
        <v>103</v>
      </c>
      <c r="C14" s="19" t="s">
        <v>102</v>
      </c>
      <c r="D14" s="14">
        <v>12.71</v>
      </c>
      <c r="E14" s="15" t="s">
        <v>6</v>
      </c>
      <c r="F14" s="16">
        <v>0</v>
      </c>
      <c r="G14" s="16">
        <v>26.5</v>
      </c>
      <c r="H14" s="54">
        <f t="shared" si="0"/>
        <v>336.815</v>
      </c>
    </row>
    <row r="15" spans="2:9" ht="16.5">
      <c r="B15" s="18"/>
      <c r="C15" s="39"/>
      <c r="D15" s="9"/>
      <c r="E15" s="10"/>
      <c r="F15" s="40"/>
      <c r="G15" s="40"/>
      <c r="H15" s="41"/>
      <c r="I15" s="3"/>
    </row>
    <row r="16" spans="2:8" ht="16.5">
      <c r="B16" s="34" t="s">
        <v>24</v>
      </c>
      <c r="C16" s="35" t="s">
        <v>34</v>
      </c>
      <c r="D16" s="36"/>
      <c r="E16" s="37"/>
      <c r="F16" s="38"/>
      <c r="G16" s="38"/>
      <c r="H16" s="45">
        <f>SUM(H17:H18)</f>
        <v>489.8103</v>
      </c>
    </row>
    <row r="17" spans="1:8" ht="30">
      <c r="A17" s="48">
        <v>87519</v>
      </c>
      <c r="B17" s="17" t="s">
        <v>13</v>
      </c>
      <c r="C17" s="19" t="s">
        <v>64</v>
      </c>
      <c r="D17" s="14">
        <v>4.51</v>
      </c>
      <c r="E17" s="15" t="s">
        <v>6</v>
      </c>
      <c r="F17" s="16">
        <v>21.78</v>
      </c>
      <c r="G17" s="16">
        <v>54.65</v>
      </c>
      <c r="H17" s="16">
        <f>(G17+F17)*D17</f>
        <v>344.6993</v>
      </c>
    </row>
    <row r="18" spans="1:8" ht="30">
      <c r="A18" s="48">
        <v>93188</v>
      </c>
      <c r="B18" s="71" t="s">
        <v>14</v>
      </c>
      <c r="C18" s="72" t="s">
        <v>35</v>
      </c>
      <c r="D18" s="73">
        <v>3.1</v>
      </c>
      <c r="E18" s="74" t="s">
        <v>5</v>
      </c>
      <c r="F18" s="75">
        <v>33.2</v>
      </c>
      <c r="G18" s="75">
        <v>13.61</v>
      </c>
      <c r="H18" s="16">
        <f>(G18+F18)*D18</f>
        <v>145.11100000000002</v>
      </c>
    </row>
    <row r="19" spans="2:9" ht="16.5">
      <c r="B19" s="18"/>
      <c r="C19" s="39"/>
      <c r="D19" s="9"/>
      <c r="E19" s="10"/>
      <c r="F19" s="40"/>
      <c r="G19" s="40"/>
      <c r="H19" s="41"/>
      <c r="I19" s="3"/>
    </row>
    <row r="20" spans="2:8" ht="16.5">
      <c r="B20" s="34" t="s">
        <v>17</v>
      </c>
      <c r="C20" s="35" t="s">
        <v>36</v>
      </c>
      <c r="D20" s="36"/>
      <c r="E20" s="37"/>
      <c r="F20" s="38"/>
      <c r="G20" s="38"/>
      <c r="H20" s="45">
        <f>SUM(H21:H26)</f>
        <v>11009.990399999999</v>
      </c>
    </row>
    <row r="21" spans="1:10" ht="15">
      <c r="A21" s="48">
        <v>87905</v>
      </c>
      <c r="B21" s="17" t="s">
        <v>15</v>
      </c>
      <c r="C21" s="19" t="s">
        <v>61</v>
      </c>
      <c r="D21" s="14">
        <v>9.02</v>
      </c>
      <c r="E21" s="15" t="s">
        <v>6</v>
      </c>
      <c r="F21" s="16">
        <v>1.4</v>
      </c>
      <c r="G21" s="16">
        <v>6.9</v>
      </c>
      <c r="H21" s="16">
        <f aca="true" t="shared" si="1" ref="H21:H26">(G21+F21)*D21</f>
        <v>74.866</v>
      </c>
      <c r="J21" s="3"/>
    </row>
    <row r="22" spans="1:12" ht="15" customHeight="1">
      <c r="A22" s="49">
        <v>87794</v>
      </c>
      <c r="B22" s="17" t="s">
        <v>16</v>
      </c>
      <c r="C22" s="19" t="s">
        <v>60</v>
      </c>
      <c r="D22" s="14">
        <v>9.02</v>
      </c>
      <c r="E22" s="15" t="s">
        <v>6</v>
      </c>
      <c r="F22" s="16">
        <v>10.74</v>
      </c>
      <c r="G22" s="16">
        <v>27.68</v>
      </c>
      <c r="H22" s="16">
        <f t="shared" si="1"/>
        <v>346.5484</v>
      </c>
      <c r="L22" s="3"/>
    </row>
    <row r="23" spans="2:12" ht="30">
      <c r="B23" s="17" t="s">
        <v>12</v>
      </c>
      <c r="C23" s="19" t="s">
        <v>59</v>
      </c>
      <c r="D23" s="14">
        <v>21.17</v>
      </c>
      <c r="E23" s="15" t="s">
        <v>6</v>
      </c>
      <c r="F23" s="16">
        <v>11.7</v>
      </c>
      <c r="G23" s="16">
        <v>11.4</v>
      </c>
      <c r="H23" s="16">
        <f t="shared" si="1"/>
        <v>489.02700000000004</v>
      </c>
      <c r="L23" s="3"/>
    </row>
    <row r="24" spans="1:12" ht="15">
      <c r="A24" s="48">
        <v>88485</v>
      </c>
      <c r="B24" s="17" t="s">
        <v>25</v>
      </c>
      <c r="C24" s="17" t="s">
        <v>58</v>
      </c>
      <c r="D24" s="14">
        <v>21.17</v>
      </c>
      <c r="E24" s="15" t="s">
        <v>6</v>
      </c>
      <c r="F24" s="16">
        <v>1.12</v>
      </c>
      <c r="G24" s="16">
        <v>1.32</v>
      </c>
      <c r="H24" s="16">
        <f t="shared" si="1"/>
        <v>51.654800000000016</v>
      </c>
      <c r="L24" s="3"/>
    </row>
    <row r="25" spans="1:12" ht="15">
      <c r="A25" s="48">
        <v>88489</v>
      </c>
      <c r="B25" s="17" t="s">
        <v>32</v>
      </c>
      <c r="C25" s="42" t="s">
        <v>40</v>
      </c>
      <c r="D25" s="56">
        <v>546.75</v>
      </c>
      <c r="E25" s="43" t="s">
        <v>6</v>
      </c>
      <c r="F25" s="44">
        <v>9.17</v>
      </c>
      <c r="G25" s="44">
        <v>6.35</v>
      </c>
      <c r="H25" s="44">
        <f t="shared" si="1"/>
        <v>8485.56</v>
      </c>
      <c r="L25" s="3"/>
    </row>
    <row r="26" spans="1:12" ht="15">
      <c r="A26" s="48">
        <v>87273</v>
      </c>
      <c r="B26" s="17" t="s">
        <v>67</v>
      </c>
      <c r="C26" s="19" t="s">
        <v>68</v>
      </c>
      <c r="D26" s="14">
        <v>21.86</v>
      </c>
      <c r="E26" s="15" t="s">
        <v>6</v>
      </c>
      <c r="F26" s="16">
        <v>41.47</v>
      </c>
      <c r="G26" s="16">
        <v>30</v>
      </c>
      <c r="H26" s="16">
        <f t="shared" si="1"/>
        <v>1562.3342</v>
      </c>
      <c r="L26" s="3"/>
    </row>
    <row r="27" spans="2:12" ht="16.5">
      <c r="B27" s="18"/>
      <c r="C27" s="39"/>
      <c r="D27" s="9"/>
      <c r="E27" s="10"/>
      <c r="F27" s="40"/>
      <c r="G27" s="40"/>
      <c r="H27" s="41"/>
      <c r="L27" s="3"/>
    </row>
    <row r="28" spans="2:8" ht="16.5">
      <c r="B28" s="34" t="s">
        <v>41</v>
      </c>
      <c r="C28" s="35" t="s">
        <v>37</v>
      </c>
      <c r="D28" s="36"/>
      <c r="E28" s="37"/>
      <c r="F28" s="38"/>
      <c r="G28" s="38"/>
      <c r="H28" s="45">
        <f>SUM(H29:H30)</f>
        <v>11727.074299999998</v>
      </c>
    </row>
    <row r="29" spans="1:8" ht="15">
      <c r="A29" s="48">
        <v>87256</v>
      </c>
      <c r="B29" s="17" t="s">
        <v>42</v>
      </c>
      <c r="C29" s="17" t="s">
        <v>38</v>
      </c>
      <c r="D29" s="14">
        <v>146.19</v>
      </c>
      <c r="E29" s="15" t="s">
        <v>6</v>
      </c>
      <c r="F29" s="16">
        <v>51.22</v>
      </c>
      <c r="G29" s="16">
        <v>19.14</v>
      </c>
      <c r="H29" s="16">
        <f>(G29+F29)*D29</f>
        <v>10285.928399999999</v>
      </c>
    </row>
    <row r="30" spans="1:8" ht="15">
      <c r="A30" s="48">
        <v>88650</v>
      </c>
      <c r="B30" s="17" t="s">
        <v>43</v>
      </c>
      <c r="C30" s="17" t="s">
        <v>39</v>
      </c>
      <c r="D30" s="14">
        <v>128.33</v>
      </c>
      <c r="E30" s="15" t="s">
        <v>5</v>
      </c>
      <c r="F30" s="16">
        <v>8.48</v>
      </c>
      <c r="G30" s="16">
        <v>2.75</v>
      </c>
      <c r="H30" s="16">
        <f>(G30+F30)*D30</f>
        <v>1441.1459000000002</v>
      </c>
    </row>
    <row r="31" spans="2:8" ht="15">
      <c r="B31" s="18"/>
      <c r="C31" s="46"/>
      <c r="D31" s="8"/>
      <c r="E31" s="4"/>
      <c r="F31" s="5"/>
      <c r="G31" s="5"/>
      <c r="H31" s="6"/>
    </row>
    <row r="32" spans="2:8" ht="16.5">
      <c r="B32" s="24" t="s">
        <v>50</v>
      </c>
      <c r="C32" s="25" t="s">
        <v>44</v>
      </c>
      <c r="D32" s="26"/>
      <c r="E32" s="27"/>
      <c r="F32" s="28"/>
      <c r="G32" s="28"/>
      <c r="H32" s="29">
        <f>SUM(H33:H38)</f>
        <v>5667.6222</v>
      </c>
    </row>
    <row r="33" spans="2:8" ht="15">
      <c r="B33" s="17" t="s">
        <v>26</v>
      </c>
      <c r="C33" s="17" t="s">
        <v>105</v>
      </c>
      <c r="D33" s="14">
        <v>12</v>
      </c>
      <c r="E33" s="15" t="s">
        <v>33</v>
      </c>
      <c r="F33" s="16">
        <v>0</v>
      </c>
      <c r="G33" s="16">
        <v>30</v>
      </c>
      <c r="H33" s="16">
        <f aca="true" t="shared" si="2" ref="H33:H38">(G33+F33)*D33</f>
        <v>360</v>
      </c>
    </row>
    <row r="34" spans="2:8" ht="15">
      <c r="B34" s="17" t="s">
        <v>27</v>
      </c>
      <c r="C34" s="17" t="s">
        <v>69</v>
      </c>
      <c r="D34" s="14">
        <v>1</v>
      </c>
      <c r="E34" s="15" t="s">
        <v>33</v>
      </c>
      <c r="F34" s="16">
        <v>600</v>
      </c>
      <c r="G34" s="16">
        <v>360</v>
      </c>
      <c r="H34" s="16">
        <f t="shared" si="2"/>
        <v>960</v>
      </c>
    </row>
    <row r="35" spans="2:8" ht="15">
      <c r="B35" s="17" t="s">
        <v>28</v>
      </c>
      <c r="C35" s="17" t="s">
        <v>52</v>
      </c>
      <c r="D35" s="14">
        <v>0.63</v>
      </c>
      <c r="E35" s="15" t="s">
        <v>6</v>
      </c>
      <c r="F35" s="16">
        <v>540</v>
      </c>
      <c r="G35" s="16">
        <v>168</v>
      </c>
      <c r="H35" s="16">
        <f t="shared" si="2"/>
        <v>446.04</v>
      </c>
    </row>
    <row r="36" spans="2:8" ht="15">
      <c r="B36" s="17" t="s">
        <v>29</v>
      </c>
      <c r="C36" s="17" t="s">
        <v>53</v>
      </c>
      <c r="D36" s="14">
        <v>0.63</v>
      </c>
      <c r="E36" s="15" t="s">
        <v>6</v>
      </c>
      <c r="F36" s="16">
        <v>130.44</v>
      </c>
      <c r="G36" s="16">
        <v>20.1</v>
      </c>
      <c r="H36" s="16">
        <f t="shared" si="2"/>
        <v>94.8402</v>
      </c>
    </row>
    <row r="37" spans="2:8" ht="15">
      <c r="B37" s="17" t="s">
        <v>71</v>
      </c>
      <c r="C37" s="19" t="s">
        <v>54</v>
      </c>
      <c r="D37" s="14">
        <v>115.7</v>
      </c>
      <c r="E37" s="15" t="s">
        <v>6</v>
      </c>
      <c r="F37" s="16">
        <v>6.27</v>
      </c>
      <c r="G37" s="16">
        <v>23.49</v>
      </c>
      <c r="H37" s="16">
        <f t="shared" si="2"/>
        <v>3443.232</v>
      </c>
    </row>
    <row r="38" spans="2:8" ht="15">
      <c r="B38" s="17" t="s">
        <v>104</v>
      </c>
      <c r="C38" s="17" t="s">
        <v>70</v>
      </c>
      <c r="D38" s="14">
        <v>1.5</v>
      </c>
      <c r="E38" s="15" t="s">
        <v>6</v>
      </c>
      <c r="F38" s="16">
        <v>218.34</v>
      </c>
      <c r="G38" s="16">
        <v>24</v>
      </c>
      <c r="H38" s="16">
        <f t="shared" si="2"/>
        <v>363.51</v>
      </c>
    </row>
    <row r="39" spans="2:8" ht="15">
      <c r="B39" s="18"/>
      <c r="C39" s="46"/>
      <c r="D39" s="8"/>
      <c r="E39" s="4"/>
      <c r="F39" s="5"/>
      <c r="G39" s="5"/>
      <c r="H39" s="6"/>
    </row>
    <row r="40" spans="2:8" ht="16.5">
      <c r="B40" s="24" t="s">
        <v>51</v>
      </c>
      <c r="C40" s="25" t="s">
        <v>45</v>
      </c>
      <c r="D40" s="26"/>
      <c r="E40" s="27"/>
      <c r="F40" s="28"/>
      <c r="G40" s="28"/>
      <c r="H40" s="29">
        <f>SUM(H41:H45)</f>
        <v>3587.27</v>
      </c>
    </row>
    <row r="41" spans="1:8" ht="30">
      <c r="A41" s="48">
        <v>93141</v>
      </c>
      <c r="B41" s="17" t="s">
        <v>30</v>
      </c>
      <c r="C41" s="19" t="s">
        <v>46</v>
      </c>
      <c r="D41" s="14">
        <v>3</v>
      </c>
      <c r="E41" s="15" t="s">
        <v>33</v>
      </c>
      <c r="F41" s="16">
        <v>60.3</v>
      </c>
      <c r="G41" s="16">
        <v>146.69</v>
      </c>
      <c r="H41" s="16">
        <f>(G41+F41)*D41</f>
        <v>620.97</v>
      </c>
    </row>
    <row r="42" spans="1:8" ht="30">
      <c r="A42" s="48">
        <v>97594</v>
      </c>
      <c r="B42" s="17" t="s">
        <v>31</v>
      </c>
      <c r="C42" s="19" t="s">
        <v>47</v>
      </c>
      <c r="D42" s="14">
        <v>1</v>
      </c>
      <c r="E42" s="15" t="s">
        <v>33</v>
      </c>
      <c r="F42" s="16">
        <v>104.23</v>
      </c>
      <c r="G42" s="16">
        <v>20.95</v>
      </c>
      <c r="H42" s="16">
        <f>(G42+F42)*D42</f>
        <v>125.18</v>
      </c>
    </row>
    <row r="43" spans="2:8" ht="30">
      <c r="B43" s="17" t="s">
        <v>72</v>
      </c>
      <c r="C43" s="19" t="s">
        <v>73</v>
      </c>
      <c r="D43" s="14">
        <v>23</v>
      </c>
      <c r="E43" s="15" t="s">
        <v>66</v>
      </c>
      <c r="F43" s="16">
        <v>55.44</v>
      </c>
      <c r="G43" s="16">
        <v>18</v>
      </c>
      <c r="H43" s="16">
        <f>(G43+F43)*D43</f>
        <v>1689.12</v>
      </c>
    </row>
    <row r="44" spans="2:8" ht="15">
      <c r="B44" s="17" t="s">
        <v>74</v>
      </c>
      <c r="C44" s="19" t="s">
        <v>90</v>
      </c>
      <c r="D44" s="14">
        <v>2</v>
      </c>
      <c r="E44" s="15" t="s">
        <v>66</v>
      </c>
      <c r="F44" s="16">
        <v>180</v>
      </c>
      <c r="G44" s="16">
        <v>18</v>
      </c>
      <c r="H44" s="16">
        <f>(G44+F44)*D44</f>
        <v>396</v>
      </c>
    </row>
    <row r="45" spans="2:8" ht="15">
      <c r="B45" s="17" t="s">
        <v>75</v>
      </c>
      <c r="C45" s="19" t="s">
        <v>91</v>
      </c>
      <c r="D45" s="14">
        <v>21</v>
      </c>
      <c r="E45" s="15" t="s">
        <v>66</v>
      </c>
      <c r="F45" s="16">
        <v>18</v>
      </c>
      <c r="G45" s="16">
        <v>18</v>
      </c>
      <c r="H45" s="16">
        <f>(G45+F45)*D45</f>
        <v>756</v>
      </c>
    </row>
    <row r="46" spans="2:8" ht="15">
      <c r="B46" s="59"/>
      <c r="C46" s="60"/>
      <c r="D46" s="61"/>
      <c r="E46" s="62"/>
      <c r="F46" s="63"/>
      <c r="G46" s="63"/>
      <c r="H46" s="63"/>
    </row>
    <row r="47" spans="2:8" ht="16.5">
      <c r="B47" s="64" t="s">
        <v>76</v>
      </c>
      <c r="C47" s="65" t="s">
        <v>77</v>
      </c>
      <c r="D47" s="66"/>
      <c r="E47" s="67"/>
      <c r="F47" s="68"/>
      <c r="G47" s="68"/>
      <c r="H47" s="69">
        <f>SUM(H48:H49)</f>
        <v>519.0250000000001</v>
      </c>
    </row>
    <row r="48" spans="2:8" ht="15">
      <c r="B48" s="17" t="s">
        <v>78</v>
      </c>
      <c r="C48" s="19" t="s">
        <v>79</v>
      </c>
      <c r="D48" s="14">
        <v>1</v>
      </c>
      <c r="E48" s="15" t="s">
        <v>66</v>
      </c>
      <c r="F48" s="16">
        <v>238.5</v>
      </c>
      <c r="G48" s="16">
        <v>42</v>
      </c>
      <c r="H48" s="16">
        <f>(G48+F48)*D48</f>
        <v>280.5</v>
      </c>
    </row>
    <row r="49" spans="1:8" ht="15">
      <c r="A49" s="48">
        <v>96485</v>
      </c>
      <c r="B49" s="17" t="s">
        <v>80</v>
      </c>
      <c r="C49" s="19" t="s">
        <v>81</v>
      </c>
      <c r="D49" s="14">
        <v>3.5</v>
      </c>
      <c r="E49" s="15" t="s">
        <v>6</v>
      </c>
      <c r="F49" s="16">
        <v>55.25</v>
      </c>
      <c r="G49" s="16">
        <v>12.9</v>
      </c>
      <c r="H49" s="16">
        <f>(G49+F49)*D49</f>
        <v>238.52500000000003</v>
      </c>
    </row>
    <row r="50" spans="2:8" ht="15">
      <c r="B50" s="59"/>
      <c r="C50" s="60"/>
      <c r="D50" s="61"/>
      <c r="E50" s="62"/>
      <c r="F50" s="63"/>
      <c r="G50" s="63"/>
      <c r="H50" s="63"/>
    </row>
    <row r="51" spans="2:8" ht="16.5">
      <c r="B51" s="64" t="s">
        <v>82</v>
      </c>
      <c r="C51" s="65" t="s">
        <v>83</v>
      </c>
      <c r="D51" s="66"/>
      <c r="E51" s="67"/>
      <c r="F51" s="68"/>
      <c r="G51" s="68"/>
      <c r="H51" s="69">
        <f>SUM(H52:H54)</f>
        <v>529.31</v>
      </c>
    </row>
    <row r="52" spans="2:8" ht="15">
      <c r="B52" s="17" t="s">
        <v>84</v>
      </c>
      <c r="C52" s="19" t="s">
        <v>85</v>
      </c>
      <c r="D52" s="14">
        <v>5</v>
      </c>
      <c r="E52" s="15" t="s">
        <v>66</v>
      </c>
      <c r="F52" s="16">
        <v>12.192</v>
      </c>
      <c r="G52" s="16">
        <v>6</v>
      </c>
      <c r="H52" s="16">
        <f>(G52+F52)*D52</f>
        <v>90.96000000000001</v>
      </c>
    </row>
    <row r="53" spans="2:8" ht="15">
      <c r="B53" s="17" t="s">
        <v>86</v>
      </c>
      <c r="C53" s="17" t="s">
        <v>87</v>
      </c>
      <c r="D53" s="14">
        <v>11</v>
      </c>
      <c r="E53" s="15" t="s">
        <v>66</v>
      </c>
      <c r="F53" s="16">
        <v>20.4</v>
      </c>
      <c r="G53" s="16">
        <v>6</v>
      </c>
      <c r="H53" s="16">
        <f>(G53+F53)*D53</f>
        <v>290.4</v>
      </c>
    </row>
    <row r="54" spans="2:8" ht="15">
      <c r="B54" s="17" t="s">
        <v>88</v>
      </c>
      <c r="C54" s="19" t="s">
        <v>89</v>
      </c>
      <c r="D54" s="14">
        <v>5</v>
      </c>
      <c r="E54" s="15" t="s">
        <v>66</v>
      </c>
      <c r="F54" s="16">
        <v>23.59</v>
      </c>
      <c r="G54" s="16">
        <v>6</v>
      </c>
      <c r="H54" s="16">
        <f>(G54+F54)*D54</f>
        <v>147.95</v>
      </c>
    </row>
    <row r="55" spans="2:8" ht="15">
      <c r="B55" s="59"/>
      <c r="C55" s="59"/>
      <c r="D55" s="61"/>
      <c r="E55" s="62"/>
      <c r="F55" s="63"/>
      <c r="G55" s="63"/>
      <c r="H55" s="63"/>
    </row>
    <row r="56" spans="2:8" ht="16.5">
      <c r="B56" s="64" t="s">
        <v>93</v>
      </c>
      <c r="C56" s="70" t="s">
        <v>92</v>
      </c>
      <c r="D56" s="66"/>
      <c r="E56" s="67"/>
      <c r="F56" s="68"/>
      <c r="G56" s="68"/>
      <c r="H56" s="69">
        <f>SUM(H57:H58)</f>
        <v>1430.42</v>
      </c>
    </row>
    <row r="57" spans="2:8" ht="15">
      <c r="B57" s="17" t="s">
        <v>94</v>
      </c>
      <c r="C57" s="17" t="s">
        <v>95</v>
      </c>
      <c r="D57" s="14">
        <v>1</v>
      </c>
      <c r="E57" s="15" t="s">
        <v>66</v>
      </c>
      <c r="F57" s="16">
        <v>566.54</v>
      </c>
      <c r="G57" s="16">
        <v>180</v>
      </c>
      <c r="H57" s="16">
        <f>(G57+F57)*D57</f>
        <v>746.54</v>
      </c>
    </row>
    <row r="58" spans="2:8" ht="15">
      <c r="B58" s="17" t="s">
        <v>96</v>
      </c>
      <c r="C58" s="19" t="s">
        <v>97</v>
      </c>
      <c r="D58" s="14">
        <v>1</v>
      </c>
      <c r="E58" s="15" t="s">
        <v>66</v>
      </c>
      <c r="F58" s="16">
        <v>503.88</v>
      </c>
      <c r="G58" s="16">
        <v>180</v>
      </c>
      <c r="H58" s="16">
        <f>(G58+F58)*D58</f>
        <v>683.88</v>
      </c>
    </row>
    <row r="59" spans="2:8" ht="15">
      <c r="B59" s="22"/>
      <c r="C59" s="22"/>
      <c r="D59" s="12"/>
      <c r="E59" s="13"/>
      <c r="F59" s="23"/>
      <c r="G59" s="23"/>
      <c r="H59" s="23"/>
    </row>
    <row r="60" ht="15.75" thickBot="1"/>
    <row r="61" spans="2:8" ht="16.5">
      <c r="B61" s="11"/>
      <c r="C61" s="11"/>
      <c r="D61" s="12"/>
      <c r="E61" s="13"/>
      <c r="F61" s="20"/>
      <c r="G61" s="20"/>
      <c r="H61" s="135" t="s">
        <v>9</v>
      </c>
    </row>
    <row r="62" spans="2:8" ht="17.25" thickBot="1">
      <c r="B62" s="11"/>
      <c r="C62" s="11"/>
      <c r="D62" s="12"/>
      <c r="E62" s="13"/>
      <c r="F62" s="20"/>
      <c r="G62" s="20"/>
      <c r="H62" s="136"/>
    </row>
    <row r="63" spans="2:10" ht="17.25" thickBot="1">
      <c r="B63" s="137" t="s">
        <v>10</v>
      </c>
      <c r="C63" s="138"/>
      <c r="D63" s="138"/>
      <c r="E63" s="138"/>
      <c r="F63" s="21"/>
      <c r="G63" s="21"/>
      <c r="H63" s="47">
        <f>H56+H51+H47+H40+H32+H28+H20+H16+H7</f>
        <v>39236.943199999994</v>
      </c>
      <c r="J63" s="3"/>
    </row>
    <row r="64" ht="15">
      <c r="J64" s="3"/>
    </row>
  </sheetData>
  <sheetProtection/>
  <mergeCells count="7">
    <mergeCell ref="H61:H62"/>
    <mergeCell ref="B63:E63"/>
    <mergeCell ref="B5:B6"/>
    <mergeCell ref="C5:C6"/>
    <mergeCell ref="D5:D6"/>
    <mergeCell ref="E5:E6"/>
    <mergeCell ref="H5:H6"/>
  </mergeCells>
  <printOptions/>
  <pageMargins left="0.7" right="0.7" top="0.75" bottom="0.75" header="0.3" footer="0.3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40"/>
  <sheetViews>
    <sheetView tabSelected="1" zoomScalePageLayoutView="0" workbookViewId="0" topLeftCell="A8">
      <selection activeCell="B8" sqref="B8:K30"/>
    </sheetView>
  </sheetViews>
  <sheetFormatPr defaultColWidth="9.140625" defaultRowHeight="12.75"/>
  <cols>
    <col min="3" max="3" width="34.140625" style="0" customWidth="1"/>
    <col min="4" max="4" width="17.8515625" style="121" customWidth="1"/>
    <col min="5" max="5" width="15.8515625" style="0" customWidth="1"/>
    <col min="6" max="6" width="11.28125" style="121" bestFit="1" customWidth="1"/>
    <col min="7" max="7" width="11.28125" style="0" bestFit="1" customWidth="1"/>
    <col min="8" max="8" width="9.140625" style="121" customWidth="1"/>
    <col min="9" max="9" width="10.28125" style="0" bestFit="1" customWidth="1"/>
    <col min="10" max="10" width="10.00390625" style="121" customWidth="1"/>
    <col min="11" max="11" width="10.28125" style="0" bestFit="1" customWidth="1"/>
  </cols>
  <sheetData>
    <row r="4" spans="2:11" ht="12.75">
      <c r="B4" s="141" t="s">
        <v>106</v>
      </c>
      <c r="C4" s="142"/>
      <c r="D4" s="142"/>
      <c r="E4" s="142"/>
      <c r="F4" s="142"/>
      <c r="G4" s="142"/>
      <c r="H4" s="142"/>
      <c r="I4" s="142"/>
      <c r="J4" s="142"/>
      <c r="K4" s="142"/>
    </row>
    <row r="5" spans="2:11" ht="12.75">
      <c r="B5" s="141"/>
      <c r="C5" s="142"/>
      <c r="D5" s="142"/>
      <c r="E5" s="142"/>
      <c r="F5" s="142"/>
      <c r="G5" s="142"/>
      <c r="H5" s="142"/>
      <c r="I5" s="142"/>
      <c r="J5" s="142"/>
      <c r="K5" s="142"/>
    </row>
    <row r="6" spans="2:9" ht="20.25">
      <c r="B6" s="79"/>
      <c r="C6" s="79"/>
      <c r="D6" s="115"/>
      <c r="E6" s="79"/>
      <c r="F6" s="126"/>
      <c r="G6" s="79"/>
      <c r="H6" s="115"/>
      <c r="I6" s="79"/>
    </row>
    <row r="7" spans="2:9" ht="15.75">
      <c r="B7" s="80" t="s">
        <v>139</v>
      </c>
      <c r="C7" s="80"/>
      <c r="D7" s="116"/>
      <c r="E7" s="80"/>
      <c r="F7" s="116"/>
      <c r="G7" s="80"/>
      <c r="H7" s="116" t="s">
        <v>142</v>
      </c>
      <c r="I7" s="80"/>
    </row>
    <row r="8" spans="2:11" ht="15.75">
      <c r="B8" s="143" t="s">
        <v>107</v>
      </c>
      <c r="C8" s="143"/>
      <c r="D8" s="143"/>
      <c r="E8" s="143"/>
      <c r="F8" s="116"/>
      <c r="G8" s="81"/>
      <c r="H8" s="143" t="s">
        <v>137</v>
      </c>
      <c r="I8" s="143"/>
      <c r="J8" s="143"/>
      <c r="K8" s="143"/>
    </row>
    <row r="9" spans="2:9" ht="15.75">
      <c r="B9" s="143" t="s">
        <v>140</v>
      </c>
      <c r="C9" s="143"/>
      <c r="D9" s="143"/>
      <c r="E9" s="143"/>
      <c r="F9" s="143"/>
      <c r="G9" s="80"/>
      <c r="H9" s="116" t="s">
        <v>141</v>
      </c>
      <c r="I9" s="80"/>
    </row>
    <row r="12" spans="2:11" ht="12.75">
      <c r="B12" s="144" t="s">
        <v>0</v>
      </c>
      <c r="C12" s="144" t="s">
        <v>108</v>
      </c>
      <c r="D12" s="146" t="s">
        <v>109</v>
      </c>
      <c r="E12" s="82" t="s">
        <v>110</v>
      </c>
      <c r="F12" s="127"/>
      <c r="G12" s="83" t="s">
        <v>111</v>
      </c>
      <c r="H12" s="131"/>
      <c r="I12" s="84"/>
      <c r="J12" s="131"/>
      <c r="K12" s="85"/>
    </row>
    <row r="13" spans="2:11" ht="12.75">
      <c r="B13" s="145"/>
      <c r="C13" s="145"/>
      <c r="D13" s="147"/>
      <c r="E13" s="86" t="s">
        <v>112</v>
      </c>
      <c r="F13" s="148" t="s">
        <v>113</v>
      </c>
      <c r="G13" s="149"/>
      <c r="H13" s="148" t="s">
        <v>134</v>
      </c>
      <c r="I13" s="149"/>
      <c r="J13" s="148" t="s">
        <v>135</v>
      </c>
      <c r="K13" s="149"/>
    </row>
    <row r="14" spans="2:11" ht="12.75">
      <c r="B14" s="87"/>
      <c r="C14" s="87"/>
      <c r="D14" s="117"/>
      <c r="E14" s="88" t="s">
        <v>114</v>
      </c>
      <c r="F14" s="128" t="s">
        <v>115</v>
      </c>
      <c r="G14" s="88" t="s">
        <v>116</v>
      </c>
      <c r="H14" s="128" t="s">
        <v>115</v>
      </c>
      <c r="I14" s="88" t="s">
        <v>116</v>
      </c>
      <c r="J14" s="128" t="s">
        <v>115</v>
      </c>
      <c r="K14" s="88" t="s">
        <v>116</v>
      </c>
    </row>
    <row r="15" spans="2:11" ht="15">
      <c r="B15" s="89" t="s">
        <v>117</v>
      </c>
      <c r="C15" s="90" t="s">
        <v>4</v>
      </c>
      <c r="D15" s="117">
        <f>E15/E26</f>
        <v>0.10898965748177857</v>
      </c>
      <c r="E15" s="91">
        <f>'Orçamento (2)'!H7</f>
        <v>4276.420999999999</v>
      </c>
      <c r="F15" s="129">
        <v>1</v>
      </c>
      <c r="G15" s="92">
        <f>F15*E15</f>
        <v>4276.420999999999</v>
      </c>
      <c r="H15" s="129">
        <v>0</v>
      </c>
      <c r="I15" s="92">
        <f>H15*E15</f>
        <v>0</v>
      </c>
      <c r="J15" s="129">
        <v>0</v>
      </c>
      <c r="K15" s="92">
        <f>J15*E15</f>
        <v>0</v>
      </c>
    </row>
    <row r="16" spans="2:11" ht="15">
      <c r="B16" s="89" t="s">
        <v>118</v>
      </c>
      <c r="C16" s="93" t="str">
        <f>'Orçamento (2)'!C16</f>
        <v>Paredes Alvenaria</v>
      </c>
      <c r="D16" s="117">
        <f>E16/E26</f>
        <v>0.01248339600522194</v>
      </c>
      <c r="E16" s="91">
        <f>'Orçamento (2)'!H16</f>
        <v>489.8103</v>
      </c>
      <c r="F16" s="129">
        <v>1</v>
      </c>
      <c r="G16" s="92">
        <f aca="true" t="shared" si="0" ref="G16:G23">F16*E16</f>
        <v>489.8103</v>
      </c>
      <c r="H16" s="129">
        <v>0</v>
      </c>
      <c r="I16" s="92">
        <f aca="true" t="shared" si="1" ref="I16:I23">H16*E16</f>
        <v>0</v>
      </c>
      <c r="J16" s="129">
        <v>0</v>
      </c>
      <c r="K16" s="92">
        <f aca="true" t="shared" si="2" ref="K16:K23">J16*E16</f>
        <v>0</v>
      </c>
    </row>
    <row r="17" spans="2:11" ht="15">
      <c r="B17" s="89" t="s">
        <v>119</v>
      </c>
      <c r="C17" s="93" t="str">
        <f>'Orçamento (2)'!C20</f>
        <v>Revestimentos</v>
      </c>
      <c r="D17" s="117">
        <f>E17/E26</f>
        <v>0.28060265408239043</v>
      </c>
      <c r="E17" s="91">
        <f>'Orçamento (2)'!H20</f>
        <v>11009.990399999999</v>
      </c>
      <c r="F17" s="129">
        <v>0.5</v>
      </c>
      <c r="G17" s="92">
        <f t="shared" si="0"/>
        <v>5504.995199999999</v>
      </c>
      <c r="H17" s="129">
        <v>0.5</v>
      </c>
      <c r="I17" s="92">
        <f t="shared" si="1"/>
        <v>5504.995199999999</v>
      </c>
      <c r="J17" s="129"/>
      <c r="K17" s="92">
        <f t="shared" si="2"/>
        <v>0</v>
      </c>
    </row>
    <row r="18" spans="2:11" ht="15">
      <c r="B18" s="89" t="s">
        <v>128</v>
      </c>
      <c r="C18" s="93" t="str">
        <f>'Orçamento (2)'!C28</f>
        <v>Piso</v>
      </c>
      <c r="D18" s="117">
        <f>E18/E26</f>
        <v>0.2988783871420443</v>
      </c>
      <c r="E18" s="91">
        <f>'Orçamento (2)'!H28</f>
        <v>11727.074299999998</v>
      </c>
      <c r="F18" s="129"/>
      <c r="G18" s="92">
        <f t="shared" si="0"/>
        <v>0</v>
      </c>
      <c r="H18" s="129">
        <v>0.5</v>
      </c>
      <c r="I18" s="92">
        <f t="shared" si="1"/>
        <v>5863.537149999999</v>
      </c>
      <c r="J18" s="129">
        <v>0.5</v>
      </c>
      <c r="K18" s="92">
        <f t="shared" si="2"/>
        <v>5863.537149999999</v>
      </c>
    </row>
    <row r="19" spans="2:11" ht="15">
      <c r="B19" s="89" t="s">
        <v>129</v>
      </c>
      <c r="C19" s="93" t="str">
        <f>'Orçamento (2)'!C32</f>
        <v>Esquadrias</v>
      </c>
      <c r="D19" s="117">
        <f>E19/E26</f>
        <v>0.14444606887725142</v>
      </c>
      <c r="E19" s="91">
        <f>'Orçamento (2)'!H32</f>
        <v>5667.6222</v>
      </c>
      <c r="F19" s="129"/>
      <c r="G19" s="92">
        <f t="shared" si="0"/>
        <v>0</v>
      </c>
      <c r="H19" s="129">
        <v>0.2</v>
      </c>
      <c r="I19" s="92">
        <f t="shared" si="1"/>
        <v>1133.52444</v>
      </c>
      <c r="J19" s="129">
        <v>0.8</v>
      </c>
      <c r="K19" s="92">
        <f t="shared" si="2"/>
        <v>4534.09776</v>
      </c>
    </row>
    <row r="20" spans="2:11" ht="15">
      <c r="B20" s="89" t="s">
        <v>130</v>
      </c>
      <c r="C20" s="93" t="str">
        <f>'Orçamento (2)'!C40</f>
        <v>Instalações Elétricas</v>
      </c>
      <c r="D20" s="117">
        <f>E20/E26</f>
        <v>0.09142582748393104</v>
      </c>
      <c r="E20" s="91">
        <f>'Orçamento (2)'!H40</f>
        <v>3587.27</v>
      </c>
      <c r="F20" s="129"/>
      <c r="G20" s="92">
        <f t="shared" si="0"/>
        <v>0</v>
      </c>
      <c r="H20" s="129">
        <v>0.5</v>
      </c>
      <c r="I20" s="92">
        <f t="shared" si="1"/>
        <v>1793.635</v>
      </c>
      <c r="J20" s="129">
        <v>0.5</v>
      </c>
      <c r="K20" s="92">
        <f t="shared" si="2"/>
        <v>1793.635</v>
      </c>
    </row>
    <row r="21" spans="2:11" ht="15">
      <c r="B21" s="89" t="s">
        <v>131</v>
      </c>
      <c r="C21" s="93" t="str">
        <f>'Orçamento (2)'!C47</f>
        <v>Ventilação Forçada Sanitário</v>
      </c>
      <c r="D21" s="117">
        <f>E21/E26</f>
        <v>0.013227967259182419</v>
      </c>
      <c r="E21" s="91">
        <f>'Orçamento (2)'!H47</f>
        <v>519.0250000000001</v>
      </c>
      <c r="F21" s="129"/>
      <c r="G21" s="92">
        <f t="shared" si="0"/>
        <v>0</v>
      </c>
      <c r="H21" s="129"/>
      <c r="I21" s="92">
        <f t="shared" si="1"/>
        <v>0</v>
      </c>
      <c r="J21" s="129">
        <v>1</v>
      </c>
      <c r="K21" s="92">
        <f t="shared" si="2"/>
        <v>519.0250000000001</v>
      </c>
    </row>
    <row r="22" spans="2:11" ht="15">
      <c r="B22" s="89" t="s">
        <v>133</v>
      </c>
      <c r="C22" s="93" t="str">
        <f>'Orçamento (2)'!C51</f>
        <v>Equipamentos PPCI</v>
      </c>
      <c r="D22" s="117">
        <f>E22/E26</f>
        <v>0.013490092673682086</v>
      </c>
      <c r="E22" s="91">
        <f>'Orçamento (2)'!H51</f>
        <v>529.31</v>
      </c>
      <c r="F22" s="129"/>
      <c r="G22" s="92">
        <f t="shared" si="0"/>
        <v>0</v>
      </c>
      <c r="H22" s="129"/>
      <c r="I22" s="92">
        <f t="shared" si="1"/>
        <v>0</v>
      </c>
      <c r="J22" s="129">
        <v>1</v>
      </c>
      <c r="K22" s="92">
        <f t="shared" si="2"/>
        <v>529.31</v>
      </c>
    </row>
    <row r="23" spans="2:11" ht="15">
      <c r="B23" s="89" t="s">
        <v>132</v>
      </c>
      <c r="C23" s="93" t="str">
        <f>'Orçamento (2)'!C56</f>
        <v>Equipamentos Sanitários</v>
      </c>
      <c r="D23" s="117">
        <f>E23/E26</f>
        <v>0.03645594899451802</v>
      </c>
      <c r="E23" s="91">
        <f>'Orçamento (2)'!H56</f>
        <v>1430.42</v>
      </c>
      <c r="F23" s="129"/>
      <c r="G23" s="92">
        <f t="shared" si="0"/>
        <v>0</v>
      </c>
      <c r="H23" s="129"/>
      <c r="I23" s="92">
        <f t="shared" si="1"/>
        <v>0</v>
      </c>
      <c r="J23" s="129">
        <v>1</v>
      </c>
      <c r="K23" s="92">
        <f t="shared" si="2"/>
        <v>1430.42</v>
      </c>
    </row>
    <row r="24" spans="2:11" ht="12.75">
      <c r="B24" s="94"/>
      <c r="C24" s="94"/>
      <c r="D24" s="118"/>
      <c r="E24" s="95"/>
      <c r="F24" s="118"/>
      <c r="G24" s="95"/>
      <c r="H24" s="118"/>
      <c r="I24" s="95"/>
      <c r="J24" s="118"/>
      <c r="K24" s="95"/>
    </row>
    <row r="25" spans="2:11" ht="12.75">
      <c r="B25" s="96" t="s">
        <v>120</v>
      </c>
      <c r="C25" s="87" t="s">
        <v>121</v>
      </c>
      <c r="D25" s="119"/>
      <c r="E25" s="97"/>
      <c r="F25" s="129">
        <f>G25/E26</f>
        <v>0.26177438052819574</v>
      </c>
      <c r="G25" s="91">
        <f>SUM(G15:G24)</f>
        <v>10271.226499999999</v>
      </c>
      <c r="H25" s="129">
        <f>I25/E26</f>
        <v>0.36434264812963313</v>
      </c>
      <c r="I25" s="91">
        <f>SUM(I15:I24)</f>
        <v>14295.691789999997</v>
      </c>
      <c r="J25" s="129">
        <f>K25/E26</f>
        <v>0.3738829713421713</v>
      </c>
      <c r="K25" s="91">
        <f>SUM(K15:K24)</f>
        <v>14670.024909999998</v>
      </c>
    </row>
    <row r="26" spans="2:11" ht="12.75">
      <c r="B26" s="98" t="s">
        <v>122</v>
      </c>
      <c r="C26" s="87" t="s">
        <v>123</v>
      </c>
      <c r="D26" s="120">
        <f>SUM(D15:D25)</f>
        <v>1.0000000000000002</v>
      </c>
      <c r="E26" s="99">
        <f>SUM(E15:E25)</f>
        <v>39236.94319999999</v>
      </c>
      <c r="F26" s="129">
        <f>G26/E26</f>
        <v>0.26177438052819574</v>
      </c>
      <c r="G26" s="91">
        <f>G25</f>
        <v>10271.226499999999</v>
      </c>
      <c r="H26" s="129">
        <f>I26/E26</f>
        <v>0.6261170286578288</v>
      </c>
      <c r="I26" s="91">
        <f>I25+G26</f>
        <v>24566.918289999994</v>
      </c>
      <c r="J26" s="129">
        <f>K26/E26</f>
        <v>1.0000000000000002</v>
      </c>
      <c r="K26" s="91">
        <f>K25+I26</f>
        <v>39236.943199999994</v>
      </c>
    </row>
    <row r="28" ht="13.5" thickBot="1"/>
    <row r="29" spans="2:9" ht="18">
      <c r="B29" s="152" t="s">
        <v>138</v>
      </c>
      <c r="C29" s="152"/>
      <c r="D29" s="152"/>
      <c r="E29" s="152"/>
      <c r="F29" s="152"/>
      <c r="G29" s="152"/>
      <c r="H29" s="132"/>
      <c r="I29" s="100"/>
    </row>
    <row r="30" spans="2:9" ht="14.25">
      <c r="B30" s="153" t="s">
        <v>124</v>
      </c>
      <c r="C30" s="153"/>
      <c r="D30" s="153"/>
      <c r="E30" s="153"/>
      <c r="F30" s="154" t="s">
        <v>136</v>
      </c>
      <c r="G30" s="154"/>
      <c r="H30" s="154"/>
      <c r="I30" s="154"/>
    </row>
    <row r="31" spans="2:9" ht="12.75">
      <c r="B31" s="101"/>
      <c r="C31" s="101"/>
      <c r="D31" s="122"/>
      <c r="E31" s="101"/>
      <c r="F31" s="130"/>
      <c r="G31" s="102"/>
      <c r="H31" s="133"/>
      <c r="I31" s="102"/>
    </row>
    <row r="32" spans="2:9" ht="14.25">
      <c r="B32" s="103"/>
      <c r="C32" s="103"/>
      <c r="D32" s="123"/>
      <c r="E32" s="103"/>
      <c r="F32" s="124"/>
      <c r="G32" s="104"/>
      <c r="H32" s="125"/>
      <c r="I32" s="105"/>
    </row>
    <row r="33" spans="2:9" ht="14.25">
      <c r="B33" s="103"/>
      <c r="C33" s="103"/>
      <c r="D33" s="123"/>
      <c r="E33" s="103"/>
      <c r="F33" s="124"/>
      <c r="G33" s="104"/>
      <c r="H33" s="125"/>
      <c r="I33" s="105"/>
    </row>
    <row r="34" spans="2:9" ht="14.25">
      <c r="B34" s="106"/>
      <c r="C34" s="107"/>
      <c r="D34" s="124"/>
      <c r="E34" s="104"/>
      <c r="F34" s="124"/>
      <c r="G34" s="151"/>
      <c r="H34" s="151"/>
      <c r="I34" s="151"/>
    </row>
    <row r="35" spans="2:9" ht="14.25">
      <c r="B35" s="106"/>
      <c r="C35" s="108" t="s">
        <v>125</v>
      </c>
      <c r="D35" s="125"/>
      <c r="E35" s="109"/>
      <c r="F35" s="125"/>
      <c r="G35" s="150"/>
      <c r="H35" s="150"/>
      <c r="I35" s="105"/>
    </row>
    <row r="36" spans="2:9" ht="14.25">
      <c r="B36" s="106"/>
      <c r="C36" s="108"/>
      <c r="D36" s="125"/>
      <c r="E36" s="109"/>
      <c r="F36" s="125"/>
      <c r="G36" s="110"/>
      <c r="H36" s="134"/>
      <c r="I36" s="105"/>
    </row>
    <row r="37" spans="2:9" ht="14.25">
      <c r="B37" s="106"/>
      <c r="C37" s="108"/>
      <c r="D37" s="125"/>
      <c r="E37" s="109"/>
      <c r="F37" s="125"/>
      <c r="G37" s="110"/>
      <c r="H37" s="134"/>
      <c r="I37" s="105"/>
    </row>
    <row r="38" spans="2:9" ht="14.25">
      <c r="B38" s="111"/>
      <c r="C38" s="112"/>
      <c r="D38" s="125"/>
      <c r="E38" s="109"/>
      <c r="F38" s="125"/>
      <c r="G38" s="150"/>
      <c r="H38" s="150"/>
      <c r="I38" s="105"/>
    </row>
    <row r="39" spans="2:9" ht="14.25">
      <c r="B39" s="111"/>
      <c r="C39" s="108" t="s">
        <v>126</v>
      </c>
      <c r="D39" s="125"/>
      <c r="E39" s="109"/>
      <c r="F39" s="125"/>
      <c r="G39" s="150"/>
      <c r="H39" s="150"/>
      <c r="I39" s="105"/>
    </row>
    <row r="40" spans="2:9" ht="14.25">
      <c r="B40" s="111"/>
      <c r="C40" s="113" t="s">
        <v>127</v>
      </c>
      <c r="D40" s="124"/>
      <c r="E40" s="104"/>
      <c r="F40" s="124"/>
      <c r="G40" s="151"/>
      <c r="H40" s="151"/>
      <c r="I40" s="114"/>
    </row>
  </sheetData>
  <sheetProtection/>
  <mergeCells count="18">
    <mergeCell ref="G39:H39"/>
    <mergeCell ref="G40:H40"/>
    <mergeCell ref="B29:G29"/>
    <mergeCell ref="B30:E30"/>
    <mergeCell ref="F30:I30"/>
    <mergeCell ref="G34:I34"/>
    <mergeCell ref="G35:H35"/>
    <mergeCell ref="G38:H38"/>
    <mergeCell ref="B4:K5"/>
    <mergeCell ref="B8:E8"/>
    <mergeCell ref="H8:K8"/>
    <mergeCell ref="B9:F9"/>
    <mergeCell ref="B12:B13"/>
    <mergeCell ref="C12:C13"/>
    <mergeCell ref="D12:D13"/>
    <mergeCell ref="F13:G13"/>
    <mergeCell ref="H13:I13"/>
    <mergeCell ref="J13:K13"/>
  </mergeCells>
  <printOptions/>
  <pageMargins left="1.5748031496062993" right="0.7874015748031497" top="0.7874015748031497" bottom="0.7874015748031497" header="0.31496062992125984" footer="0.31496062992125984"/>
  <pageSetup fitToHeight="0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Mazutti Schneider</cp:lastModifiedBy>
  <cp:lastPrinted>2020-05-18T19:13:48Z</cp:lastPrinted>
  <dcterms:created xsi:type="dcterms:W3CDTF">2008-08-13T16:55:17Z</dcterms:created>
  <dcterms:modified xsi:type="dcterms:W3CDTF">2020-07-01T18:57:34Z</dcterms:modified>
  <cp:category/>
  <cp:version/>
  <cp:contentType/>
  <cp:contentStatus/>
</cp:coreProperties>
</file>